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Sheet2" sheetId="1" r:id="rId1"/>
    <sheet name="ra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<sst xmlns="http://schemas.openxmlformats.org/spreadsheetml/2006/main" count="39" uniqueCount="37">
  <si>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Golf ball Bounce/cm</t>
  </si>
  <si>
    <t>ratio</t>
  </si>
  <si>
    <t xml:space="preserve">   1.  What is the level of measurement?</t>
  </si>
  <si>
    <t xml:space="preserve">   2.  Find the sample size n.</t>
  </si>
  <si>
    <t xml:space="preserve">   3.  Find the minimum.</t>
  </si>
  <si>
    <t xml:space="preserve">   4.  Find the maximum.</t>
  </si>
  <si>
    <t xml:space="preserve">   5.  Find the range.</t>
  </si>
  <si>
    <t xml:space="preserve">   6.  Find the mode.</t>
  </si>
  <si>
    <t xml:space="preserve">   7.  Find the median.</t>
  </si>
  <si>
    <t xml:space="preserve">   8.  Find the sample mean x.</t>
  </si>
  <si>
    <r>
      <t xml:space="preserve">   </t>
    </r>
    <r>
      <rPr>
        <sz val="10"/>
        <rFont val="Tahoma"/>
        <family val="2"/>
      </rPr>
      <t>9.  Find the sample standard deviation sx.</t>
    </r>
  </si>
  <si>
    <t xml:space="preserve">  10.  Find the sample coefficient of variation CV.</t>
  </si>
  <si>
    <t xml:space="preserve">  11.  find the z-score for a bounce of 72 cm. </t>
  </si>
  <si>
    <t>ordinary</t>
  </si>
  <si>
    <r>
      <t xml:space="preserve">  </t>
    </r>
    <r>
      <rPr>
        <sz val="10"/>
        <rFont val="Tahoma"/>
        <family val="2"/>
      </rPr>
      <t>12.  Is a bounce of 72 cm an ordinary or an unusua?</t>
    </r>
  </si>
  <si>
    <t xml:space="preserve">  13. z =  Find the z-score for a bounce of 109 cm.</t>
  </si>
  <si>
    <t>unusual</t>
  </si>
  <si>
    <r>
      <t xml:space="preserve">  </t>
    </r>
    <r>
      <rPr>
        <sz val="10"/>
        <rFont val="Tahoma"/>
        <family val="2"/>
      </rPr>
      <t>14.  Is a bounce of 109 cm an ordinary or an unusua?</t>
    </r>
  </si>
  <si>
    <t>Superball Bounce number (x)</t>
  </si>
  <si>
    <t>Bounce height/cm (y)</t>
  </si>
  <si>
    <t>1. Slope</t>
  </si>
  <si>
    <t>2. Intercept</t>
  </si>
  <si>
    <t>x = 7, y = ?</t>
  </si>
  <si>
    <t>y = 7.8 cm, x = ?</t>
  </si>
  <si>
    <t>Initial release height</t>
  </si>
  <si>
    <t xml:space="preserve">   5.Meaning of y-intercept</t>
  </si>
  <si>
    <t>Drop</t>
  </si>
  <si>
    <t>bounce one</t>
  </si>
  <si>
    <t>bounce two</t>
  </si>
  <si>
    <t>bounce three</t>
  </si>
  <si>
    <t>bounce four</t>
  </si>
  <si>
    <t>bounce five</t>
  </si>
  <si>
    <t>bounce six</t>
  </si>
  <si>
    <t>Average</t>
  </si>
  <si>
    <t>Average ratios</t>
  </si>
  <si>
    <t>Bounce number</t>
  </si>
  <si>
    <t>Bounce height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</si>
</sst>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10"/>
      <name val="Lucida Sans Unicode"/>
      <family val="2"/>
    </font>
    <font>
      <sz val="4.8"/>
      <name val="Arial"/>
      <family val="5"/>
    </font>
    <font>
      <sz val="7"/>
      <name val="Tahoma"/>
      <family val="5"/>
    </font>
    <font>
      <sz val="6.4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 wrapText="1"/>
    </xf>
    <xf numFmtId="164" fontId="0" fillId="0" borderId="1" xfId="0" applyBorder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3" borderId="1" xfId="0" applyFont="1" applyFill="1" applyBorder="1" applyAlignment="1">
      <alignment horizontal="right" wrapText="1"/>
    </xf>
    <xf numFmtId="164" fontId="2" fillId="4" borderId="1" xfId="0" applyFont="1" applyFill="1" applyBorder="1" applyAlignment="1">
      <alignment horizontal="right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 wrapText="1"/>
    </xf>
    <xf numFmtId="164" fontId="0" fillId="0" borderId="1" xfId="0" applyFont="1" applyBorder="1" applyAlignment="1">
      <alignment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FD4B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Sheet2!$E$17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Sheet2!$D$18:$D$30</c:f>
              <c:numCache/>
            </c:numRef>
          </c:xVal>
          <c:yVal>
            <c:numRef>
              <c:f>Sheet2!$E$18:$E$30</c:f>
              <c:numCache/>
            </c:numRef>
          </c:yVal>
          <c:smooth val="0"/>
        </c:ser>
        <c:axId val="15478847"/>
        <c:axId val="66600960"/>
      </c:scatterChart>
      <c:valAx>
        <c:axId val="154788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Tahoma"/>
                <a:ea typeface="Tahoma"/>
                <a:cs typeface="Tahoma"/>
              </a:defRPr>
            </a:pPr>
          </a:p>
        </c:txPr>
        <c:crossAx val="66600960"/>
        <c:crosses val="autoZero"/>
        <c:crossBetween val="midCat"/>
        <c:dispUnits/>
      </c:valAx>
      <c:valAx>
        <c:axId val="66600960"/>
        <c:scaling>
          <c:orientation val="minMax"/>
          <c:max val="110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Tahoma"/>
                <a:ea typeface="Tahoma"/>
                <a:cs typeface="Tahoma"/>
              </a:defRPr>
            </a:pPr>
          </a:p>
        </c:txPr>
        <c:crossAx val="15478847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Bounce heights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raw!$E$18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raw!$D$19:$D$24</c:f>
              <c:numCache/>
            </c:numRef>
          </c:xVal>
          <c:yVal>
            <c:numRef>
              <c:f>raw!$E$19:$E$24</c:f>
              <c:numCache/>
            </c:numRef>
          </c:yVal>
          <c:smooth val="0"/>
        </c:ser>
        <c:axId val="34095105"/>
        <c:axId val="1589314"/>
      </c:scatterChart>
      <c:valAx>
        <c:axId val="3409510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Bounce number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89314"/>
        <c:crosses val="autoZero"/>
        <c:crossBetween val="midCat"/>
        <c:dispUnits/>
      </c:valAx>
      <c:valAx>
        <c:axId val="1589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Bounce height/cm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095105"/>
        <c:crossesAt val="0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30</xdr:row>
      <xdr:rowOff>66675</xdr:rowOff>
    </xdr:from>
    <xdr:to>
      <xdr:col>7</xdr:col>
      <xdr:colOff>209550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143125" y="5686425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25</xdr:row>
      <xdr:rowOff>28575</xdr:rowOff>
    </xdr:from>
    <xdr:to>
      <xdr:col>6</xdr:col>
      <xdr:colOff>466725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1552575" y="4076700"/>
        <a:ext cx="33718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J22" sqref="J22"/>
    </sheetView>
  </sheetViews>
  <sheetFormatPr defaultColWidth="12.57421875" defaultRowHeight="12.75"/>
  <cols>
    <col min="1" max="1" width="14.421875" style="0" customWidth="1"/>
    <col min="2" max="2" width="14.8515625" style="0" customWidth="1"/>
    <col min="3" max="3" width="6.140625" style="0" customWidth="1"/>
    <col min="4" max="6" width="11.8515625" style="0" customWidth="1"/>
    <col min="7" max="7" width="6.57421875" style="0" customWidth="1"/>
    <col min="8" max="16384" width="11.8515625" style="0" customWidth="1"/>
  </cols>
  <sheetData>
    <row r="1" ht="24.75">
      <c r="A1" s="1" t="s">
        <v>0</v>
      </c>
    </row>
    <row r="2" spans="1:3" ht="12.75">
      <c r="A2" s="2">
        <v>72</v>
      </c>
      <c r="B2" s="3" t="s">
        <v>1</v>
      </c>
      <c r="C2" s="4" t="s">
        <v>2</v>
      </c>
    </row>
    <row r="3" spans="1:3" ht="12.75">
      <c r="A3" s="2">
        <v>73</v>
      </c>
      <c r="B3" s="5">
        <f>COUNT(A$2:A$19)</f>
        <v>18</v>
      </c>
      <c r="C3" s="4" t="s">
        <v>3</v>
      </c>
    </row>
    <row r="4" spans="1:3" ht="12.75">
      <c r="A4" s="2">
        <v>77</v>
      </c>
      <c r="B4" s="5">
        <f>MIN(A$2:A$19)</f>
        <v>72</v>
      </c>
      <c r="C4" s="4" t="s">
        <v>4</v>
      </c>
    </row>
    <row r="5" spans="1:3" ht="12.75">
      <c r="A5" s="2">
        <v>77</v>
      </c>
      <c r="B5" s="5">
        <f>MAX(A$2:A$19)</f>
        <v>109</v>
      </c>
      <c r="C5" s="4" t="s">
        <v>5</v>
      </c>
    </row>
    <row r="6" spans="1:3" ht="12.75">
      <c r="A6" s="2">
        <v>77</v>
      </c>
      <c r="B6" s="5">
        <f>B5-B4</f>
        <v>37</v>
      </c>
      <c r="C6" s="4" t="s">
        <v>6</v>
      </c>
    </row>
    <row r="7" spans="1:3" ht="12.75">
      <c r="A7" s="2">
        <v>78</v>
      </c>
      <c r="B7" s="5">
        <f>MODE(A$2:A$19)</f>
        <v>77</v>
      </c>
      <c r="C7" s="4" t="s">
        <v>7</v>
      </c>
    </row>
    <row r="8" spans="1:3" ht="12.75">
      <c r="A8" s="2">
        <v>80</v>
      </c>
      <c r="B8" s="5">
        <f>MEDIAN(A$2:A$19)</f>
        <v>82.5</v>
      </c>
      <c r="C8" s="4" t="s">
        <v>8</v>
      </c>
    </row>
    <row r="9" spans="1:3" ht="12.75">
      <c r="A9" s="2">
        <v>81</v>
      </c>
      <c r="B9" s="5">
        <f>AVERAGE(A$2:A$19)</f>
        <v>82.88888888888889</v>
      </c>
      <c r="C9" s="4" t="s">
        <v>9</v>
      </c>
    </row>
    <row r="10" spans="1:3" ht="12.75">
      <c r="A10" s="2">
        <v>82</v>
      </c>
      <c r="B10" s="5">
        <f>STDEV(A$2:A$19)</f>
        <v>8.259674462242579</v>
      </c>
      <c r="C10" s="6" t="s">
        <v>10</v>
      </c>
    </row>
    <row r="11" spans="1:3" ht="12.75">
      <c r="A11" s="2">
        <v>83</v>
      </c>
      <c r="B11" s="5">
        <f>B10/B9</f>
        <v>0.09964754713161289</v>
      </c>
      <c r="C11" s="4" t="s">
        <v>11</v>
      </c>
    </row>
    <row r="12" spans="1:3" ht="12.75">
      <c r="A12" s="2">
        <v>83</v>
      </c>
      <c r="B12" s="5">
        <f>(72-B9)/B10</f>
        <v>-1.318319376709727</v>
      </c>
      <c r="C12" s="4" t="s">
        <v>12</v>
      </c>
    </row>
    <row r="13" spans="1:3" ht="12.75">
      <c r="A13" s="2">
        <v>84</v>
      </c>
      <c r="B13" s="3" t="s">
        <v>13</v>
      </c>
      <c r="C13" s="6" t="s">
        <v>14</v>
      </c>
    </row>
    <row r="14" spans="1:3" ht="12.75">
      <c r="A14" s="2">
        <v>84</v>
      </c>
      <c r="B14" s="5">
        <f>(109-B9)/B10</f>
        <v>3.161276056395775</v>
      </c>
      <c r="C14" s="4" t="s">
        <v>15</v>
      </c>
    </row>
    <row r="15" spans="1:3" ht="12.75">
      <c r="A15" s="2">
        <v>86</v>
      </c>
      <c r="B15" s="3" t="s">
        <v>16</v>
      </c>
      <c r="C15" s="6" t="s">
        <v>17</v>
      </c>
    </row>
    <row r="16" ht="12.75">
      <c r="A16" s="2">
        <v>87</v>
      </c>
    </row>
    <row r="17" spans="1:5" ht="36.75">
      <c r="A17" s="2">
        <v>88</v>
      </c>
      <c r="D17" s="7" t="s">
        <v>18</v>
      </c>
      <c r="E17" s="7" t="s">
        <v>19</v>
      </c>
    </row>
    <row r="18" spans="1:5" ht="12.75">
      <c r="A18" s="2">
        <v>91</v>
      </c>
      <c r="D18" s="2">
        <v>0</v>
      </c>
      <c r="E18" s="2">
        <v>100</v>
      </c>
    </row>
    <row r="19" spans="1:5" ht="12.75">
      <c r="A19" s="2">
        <v>109</v>
      </c>
      <c r="D19" s="2">
        <v>1</v>
      </c>
      <c r="E19" s="2">
        <v>82</v>
      </c>
    </row>
    <row r="20" spans="4:5" ht="12.75">
      <c r="D20" s="2">
        <v>2</v>
      </c>
      <c r="E20" s="2">
        <v>68</v>
      </c>
    </row>
    <row r="21" spans="1:5" ht="36.75">
      <c r="A21" s="8" t="s">
        <v>18</v>
      </c>
      <c r="B21" s="8" t="s">
        <v>19</v>
      </c>
      <c r="D21" s="2">
        <v>3</v>
      </c>
      <c r="E21" s="2">
        <v>55</v>
      </c>
    </row>
    <row r="22" spans="1:5" ht="12.75">
      <c r="A22" s="2">
        <v>1</v>
      </c>
      <c r="B22" s="2">
        <v>82</v>
      </c>
      <c r="D22" s="2">
        <v>4</v>
      </c>
      <c r="E22" s="2">
        <v>45</v>
      </c>
    </row>
    <row r="23" spans="1:5" ht="12.75">
      <c r="A23" s="2">
        <v>2</v>
      </c>
      <c r="B23" s="2">
        <v>68</v>
      </c>
      <c r="D23" s="2">
        <v>5</v>
      </c>
      <c r="E23" s="2">
        <v>37</v>
      </c>
    </row>
    <row r="24" spans="1:5" ht="12.75">
      <c r="A24" s="2">
        <v>3</v>
      </c>
      <c r="B24" s="2">
        <v>55</v>
      </c>
      <c r="D24" s="2">
        <v>6</v>
      </c>
      <c r="E24" s="2">
        <v>32</v>
      </c>
    </row>
    <row r="25" spans="1:5" ht="12.75">
      <c r="A25" s="2">
        <v>4</v>
      </c>
      <c r="B25" s="2">
        <v>45</v>
      </c>
      <c r="D25" s="2">
        <v>7</v>
      </c>
      <c r="E25" s="2">
        <v>28</v>
      </c>
    </row>
    <row r="26" spans="1:5" ht="12.75">
      <c r="A26" s="2">
        <v>5</v>
      </c>
      <c r="B26" s="2">
        <v>37</v>
      </c>
      <c r="D26" s="2">
        <v>8</v>
      </c>
      <c r="E26" s="2">
        <v>20</v>
      </c>
    </row>
    <row r="27" spans="1:5" ht="12.75">
      <c r="A27" s="2">
        <v>6</v>
      </c>
      <c r="B27" s="2">
        <v>32</v>
      </c>
      <c r="D27" s="2">
        <v>9</v>
      </c>
      <c r="E27" s="2">
        <v>16</v>
      </c>
    </row>
    <row r="28" spans="4:5" ht="12.75">
      <c r="D28" s="2">
        <v>10</v>
      </c>
      <c r="E28" s="2">
        <v>12</v>
      </c>
    </row>
    <row r="29" spans="4:5" ht="12.75">
      <c r="D29" s="2">
        <v>11</v>
      </c>
      <c r="E29" s="2">
        <v>10</v>
      </c>
    </row>
    <row r="30" spans="1:5" ht="12.75">
      <c r="A30" s="9">
        <f>SLOPE(B22:B27,A22:A27)</f>
        <v>-10.085714285714285</v>
      </c>
      <c r="B30" s="2" t="s">
        <v>20</v>
      </c>
      <c r="D30" s="2">
        <v>29</v>
      </c>
      <c r="E30" s="2">
        <v>0</v>
      </c>
    </row>
    <row r="31" spans="1:2" ht="12.75">
      <c r="A31" s="9">
        <f>INTERCEPT(B22:B27,A22:A27)</f>
        <v>88.46666666666667</v>
      </c>
      <c r="B31" s="2" t="s">
        <v>21</v>
      </c>
    </row>
    <row r="32" spans="1:2" ht="12.75">
      <c r="A32" s="9">
        <f>A30*7+A31</f>
        <v>17.866666666666674</v>
      </c>
      <c r="B32" s="2" t="s">
        <v>22</v>
      </c>
    </row>
    <row r="33" spans="1:2" ht="12.75">
      <c r="A33" s="9">
        <f>(7.8-A31)/A30</f>
        <v>7.998111425873466</v>
      </c>
      <c r="B33" s="2" t="s">
        <v>23</v>
      </c>
    </row>
    <row r="34" spans="1:2" ht="24.75">
      <c r="A34" s="10" t="s">
        <v>24</v>
      </c>
      <c r="B34" s="11" t="s">
        <v>25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H31" sqref="H31"/>
    </sheetView>
  </sheetViews>
  <sheetFormatPr defaultColWidth="12.57421875" defaultRowHeight="12.75"/>
  <cols>
    <col min="1" max="1" width="13.421875" style="0" customWidth="1"/>
    <col min="2" max="2" width="7.28125" style="0" customWidth="1"/>
    <col min="3" max="3" width="11.28125" style="0" customWidth="1"/>
    <col min="4" max="4" width="11.140625" style="0" customWidth="1"/>
    <col min="5" max="5" width="12.421875" style="0" customWidth="1"/>
    <col min="6" max="6" width="11.28125" style="0" customWidth="1"/>
    <col min="7" max="7" width="10.8515625" style="0" customWidth="1"/>
    <col min="8" max="8" width="10.7109375" style="0" customWidth="1"/>
    <col min="9" max="16384" width="11.8515625" style="0" customWidth="1"/>
  </cols>
  <sheetData>
    <row r="1" spans="2:8" ht="12.75"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  <c r="G1" s="2" t="s">
        <v>31</v>
      </c>
      <c r="H1" s="2" t="s">
        <v>32</v>
      </c>
    </row>
    <row r="2" spans="2:8" ht="12.75">
      <c r="B2" s="2">
        <v>100</v>
      </c>
      <c r="C2" s="2">
        <v>82</v>
      </c>
      <c r="D2" s="2">
        <v>66</v>
      </c>
      <c r="E2" s="2">
        <v>57</v>
      </c>
      <c r="F2" s="2">
        <v>44</v>
      </c>
      <c r="G2" s="2">
        <v>32</v>
      </c>
      <c r="H2" s="2">
        <v>35</v>
      </c>
    </row>
    <row r="3" spans="2:8" ht="12.75">
      <c r="B3" s="2">
        <v>100</v>
      </c>
      <c r="C3" s="2">
        <v>82.5</v>
      </c>
      <c r="D3" s="2">
        <v>69</v>
      </c>
      <c r="E3" s="2">
        <v>56</v>
      </c>
      <c r="F3" s="2">
        <v>43</v>
      </c>
      <c r="G3" s="2">
        <v>39</v>
      </c>
      <c r="H3" s="2">
        <v>30</v>
      </c>
    </row>
    <row r="4" spans="2:8" ht="12.75">
      <c r="B4" s="2">
        <v>100</v>
      </c>
      <c r="C4" s="2">
        <v>83</v>
      </c>
      <c r="D4" s="2">
        <v>69.5</v>
      </c>
      <c r="E4" s="2">
        <v>54</v>
      </c>
      <c r="F4" s="2">
        <v>47</v>
      </c>
      <c r="G4" s="2">
        <v>34</v>
      </c>
      <c r="H4" s="2">
        <v>30</v>
      </c>
    </row>
    <row r="5" spans="2:8" ht="12.75">
      <c r="B5" s="2">
        <v>100</v>
      </c>
      <c r="C5" s="2">
        <v>82.3</v>
      </c>
      <c r="D5" s="2"/>
      <c r="E5" s="2">
        <v>54</v>
      </c>
      <c r="F5" s="2">
        <v>46</v>
      </c>
      <c r="G5" s="2">
        <v>41</v>
      </c>
      <c r="H5" s="2"/>
    </row>
    <row r="6" spans="2:8" ht="12.75">
      <c r="B6" s="2"/>
      <c r="C6" s="2"/>
      <c r="D6" s="2"/>
      <c r="E6" s="2"/>
      <c r="F6" s="2"/>
      <c r="G6" s="2">
        <v>40</v>
      </c>
      <c r="H6" s="2"/>
    </row>
    <row r="7" spans="2:8" ht="12.75">
      <c r="B7" s="2"/>
      <c r="C7" s="2"/>
      <c r="D7" s="2"/>
      <c r="E7" s="2"/>
      <c r="F7" s="2"/>
      <c r="G7" s="2">
        <v>38</v>
      </c>
      <c r="H7" s="2"/>
    </row>
    <row r="8" spans="2:8" ht="12.75">
      <c r="B8" s="2"/>
      <c r="C8" s="2"/>
      <c r="D8" s="2"/>
      <c r="E8" s="2"/>
      <c r="F8" s="2"/>
      <c r="G8" s="2">
        <v>37</v>
      </c>
      <c r="H8" s="2"/>
    </row>
    <row r="10" spans="1:8" ht="12.75">
      <c r="A10" t="s">
        <v>33</v>
      </c>
      <c r="B10" s="12">
        <f>AVERAGE(B2:B8)</f>
        <v>100</v>
      </c>
      <c r="C10" s="12">
        <f>AVERAGE(C2:C8)</f>
        <v>82.45</v>
      </c>
      <c r="D10" s="12">
        <f>AVERAGE(D2:D8)</f>
        <v>68.16666666666667</v>
      </c>
      <c r="E10" s="12">
        <f>AVERAGE(E2:E8)</f>
        <v>55.25</v>
      </c>
      <c r="F10" s="12">
        <f>AVERAGE(F2:F8)</f>
        <v>45</v>
      </c>
      <c r="G10" s="12">
        <f>AVERAGE(G2:G8)</f>
        <v>37.285714285714285</v>
      </c>
      <c r="H10" s="12">
        <f>AVERAGE(H2:H8)</f>
        <v>31.666666666666668</v>
      </c>
    </row>
    <row r="11" spans="1:8" ht="12.75">
      <c r="A11" t="s">
        <v>34</v>
      </c>
      <c r="C11" s="12">
        <f>C10/B10</f>
        <v>0.8245</v>
      </c>
      <c r="D11" s="12">
        <f>D10/C10</f>
        <v>0.8267636951687892</v>
      </c>
      <c r="E11" s="12">
        <f>E10/D10</f>
        <v>0.8105134474327628</v>
      </c>
      <c r="F11" s="12">
        <f>F10/E10</f>
        <v>0.8144796380090498</v>
      </c>
      <c r="G11" s="12">
        <f>G10/F10</f>
        <v>0.8285714285714285</v>
      </c>
      <c r="H11" s="12">
        <f>H10/G10</f>
        <v>0.8492975734355045</v>
      </c>
    </row>
    <row r="13" spans="3:8" ht="12.75">
      <c r="C13" s="12">
        <f>C2/B2</f>
        <v>0.82</v>
      </c>
      <c r="D13" s="12">
        <f>D2/C2</f>
        <v>0.8048780487804879</v>
      </c>
      <c r="E13" s="12">
        <f>E2/D2</f>
        <v>0.8636363636363636</v>
      </c>
      <c r="F13" s="12">
        <f>F2/E2</f>
        <v>0.7719298245614035</v>
      </c>
      <c r="G13" s="12">
        <f>G2/F2</f>
        <v>0.7272727272727273</v>
      </c>
      <c r="H13" s="12">
        <f>H2/G2</f>
        <v>1.09375</v>
      </c>
    </row>
    <row r="14" spans="3:8" ht="12.75">
      <c r="C14" s="12">
        <f>C3/B3</f>
        <v>0.825</v>
      </c>
      <c r="D14" s="12">
        <f>D3/C3</f>
        <v>0.8363636363636363</v>
      </c>
      <c r="E14" s="12">
        <f>E3/D3</f>
        <v>0.8115942028985508</v>
      </c>
      <c r="F14" s="12">
        <f>F3/E3</f>
        <v>0.7678571428571429</v>
      </c>
      <c r="G14" s="12">
        <f>G3/F3</f>
        <v>0.9069767441860465</v>
      </c>
      <c r="H14" s="12">
        <f>H3/G3</f>
        <v>0.7692307692307693</v>
      </c>
    </row>
    <row r="15" spans="3:8" ht="12.75">
      <c r="C15" s="12">
        <f>C4/B4</f>
        <v>0.83</v>
      </c>
      <c r="D15" s="12">
        <f>D4/C4</f>
        <v>0.8373493975903614</v>
      </c>
      <c r="E15" s="12">
        <f>E4/D4</f>
        <v>0.7769784172661871</v>
      </c>
      <c r="F15" s="12">
        <f>F4/E4</f>
        <v>0.8703703703703703</v>
      </c>
      <c r="G15" s="12">
        <f>G4/F4</f>
        <v>0.723404255319149</v>
      </c>
      <c r="H15" s="12">
        <f>H4/G4</f>
        <v>0.8823529411764706</v>
      </c>
    </row>
    <row r="18" spans="1:5" ht="12.75">
      <c r="A18">
        <v>0.7234042553191491</v>
      </c>
      <c r="B18" s="12">
        <f>ROUND(A18*100,0)</f>
        <v>72</v>
      </c>
      <c r="D18" t="s">
        <v>35</v>
      </c>
      <c r="E18" t="s">
        <v>36</v>
      </c>
    </row>
    <row r="19" spans="1:7" ht="12.75">
      <c r="A19">
        <v>0.7272727272727271</v>
      </c>
      <c r="B19" s="12">
        <f>ROUND(A19*100,0)</f>
        <v>73</v>
      </c>
      <c r="D19">
        <v>1</v>
      </c>
      <c r="E19">
        <v>82</v>
      </c>
      <c r="G19" s="12">
        <f>SLOPE(E19:E24,D19:D24)</f>
        <v>-10.085714285714285</v>
      </c>
    </row>
    <row r="20" spans="1:7" ht="12.75">
      <c r="A20">
        <v>0.767857142857143</v>
      </c>
      <c r="B20" s="12">
        <f>ROUND(A20*100,0)</f>
        <v>77</v>
      </c>
      <c r="D20">
        <v>2</v>
      </c>
      <c r="E20">
        <v>68</v>
      </c>
      <c r="G20" s="12">
        <f>INTERCEPT(E19:E24,D19:D24)</f>
        <v>88.46666666666667</v>
      </c>
    </row>
    <row r="21" spans="1:7" ht="12.75">
      <c r="A21">
        <v>0.769230769230769</v>
      </c>
      <c r="B21" s="12">
        <f>ROUND(A21*100,0)</f>
        <v>77</v>
      </c>
      <c r="D21">
        <v>3</v>
      </c>
      <c r="E21">
        <v>55</v>
      </c>
      <c r="F21">
        <v>7</v>
      </c>
      <c r="G21" s="12">
        <f>G$19*F21+G$20</f>
        <v>17.866666666666674</v>
      </c>
    </row>
    <row r="22" spans="1:7" ht="12.75">
      <c r="A22">
        <v>0.771929824561403</v>
      </c>
      <c r="B22" s="12">
        <f>ROUND(A22*100,0)</f>
        <v>77</v>
      </c>
      <c r="D22">
        <v>4</v>
      </c>
      <c r="E22">
        <v>45</v>
      </c>
      <c r="F22">
        <v>8</v>
      </c>
      <c r="G22" s="12">
        <f>G$19*F22+G$20</f>
        <v>7.780952380952385</v>
      </c>
    </row>
    <row r="23" spans="1:7" ht="12.75">
      <c r="A23">
        <v>0.7769784172661871</v>
      </c>
      <c r="B23" s="12">
        <f>ROUND(A23*100,0)</f>
        <v>78</v>
      </c>
      <c r="D23">
        <v>5</v>
      </c>
      <c r="E23">
        <v>37</v>
      </c>
      <c r="F23">
        <v>9</v>
      </c>
      <c r="G23" s="12">
        <f>G$19*F23+G$20</f>
        <v>-2.3047619047619037</v>
      </c>
    </row>
    <row r="24" spans="1:7" ht="12.75">
      <c r="A24">
        <v>0.8048780487804881</v>
      </c>
      <c r="B24" s="12">
        <f>ROUND(A24*100,0)</f>
        <v>80</v>
      </c>
      <c r="D24">
        <v>6</v>
      </c>
      <c r="E24">
        <v>32</v>
      </c>
      <c r="F24">
        <v>10</v>
      </c>
      <c r="G24" s="12">
        <f>G$19*F24+G$20</f>
        <v>-12.390476190476193</v>
      </c>
    </row>
    <row r="25" spans="1:2" ht="12.75">
      <c r="A25">
        <v>0.8115942028985511</v>
      </c>
      <c r="B25" s="12">
        <f>ROUND(A25*100,0)</f>
        <v>81</v>
      </c>
    </row>
    <row r="26" spans="1:2" ht="12.75">
      <c r="A26">
        <v>0.82</v>
      </c>
      <c r="B26" s="12">
        <f>ROUND(A26*100,0)</f>
        <v>82</v>
      </c>
    </row>
    <row r="27" spans="1:2" ht="12.75">
      <c r="A27">
        <v>0.8250000000000001</v>
      </c>
      <c r="B27" s="12">
        <f>ROUND(A27*100,0)</f>
        <v>83</v>
      </c>
    </row>
    <row r="28" spans="1:2" ht="12.75">
      <c r="A28">
        <v>0.83</v>
      </c>
      <c r="B28" s="12">
        <f>ROUND(A28*100,0)</f>
        <v>83</v>
      </c>
    </row>
    <row r="29" spans="1:2" ht="12.75">
      <c r="A29">
        <v>0.8363636363636361</v>
      </c>
      <c r="B29" s="12">
        <f>ROUND(A29*100,0)</f>
        <v>84</v>
      </c>
    </row>
    <row r="30" spans="1:2" ht="12.75">
      <c r="A30">
        <v>0.8373493975903611</v>
      </c>
      <c r="B30" s="12">
        <f>ROUND(A30*100,0)</f>
        <v>84</v>
      </c>
    </row>
    <row r="31" spans="1:2" ht="12.75">
      <c r="A31">
        <v>0.8636363636363641</v>
      </c>
      <c r="B31" s="12">
        <f>ROUND(A31*100,0)</f>
        <v>86</v>
      </c>
    </row>
    <row r="32" spans="1:2" ht="12.75">
      <c r="A32">
        <v>0.87037037037037</v>
      </c>
      <c r="B32" s="12">
        <f>ROUND(A32*100,0)</f>
        <v>87</v>
      </c>
    </row>
    <row r="33" spans="1:2" ht="12.75">
      <c r="A33">
        <v>0.8823529411764711</v>
      </c>
      <c r="B33" s="12">
        <f>ROUND(A33*100,0)</f>
        <v>88</v>
      </c>
    </row>
    <row r="34" spans="1:2" ht="12.75">
      <c r="A34">
        <v>0.9069767441860461</v>
      </c>
      <c r="B34" s="12">
        <f>ROUND(A34*100,0)</f>
        <v>91</v>
      </c>
    </row>
    <row r="35" spans="1:2" ht="12.75">
      <c r="A35">
        <v>1.09375</v>
      </c>
      <c r="B35" s="12">
        <f>ROUND(A35*100,0)</f>
        <v>109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2007-06-14T03:31:57Z</cp:lastPrinted>
  <dcterms:created xsi:type="dcterms:W3CDTF">2007-06-14T02:26:21Z</dcterms:created>
  <dcterms:modified xsi:type="dcterms:W3CDTF">2007-06-15T03:59:07Z</dcterms:modified>
  <cp:category/>
  <cp:version/>
  <cp:contentType/>
  <cp:contentStatus/>
  <cp:revision>4</cp:revision>
</cp:coreProperties>
</file>